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ia\Desktop\"/>
    </mc:Choice>
  </mc:AlternateContent>
  <xr:revisionPtr revIDLastSave="0" documentId="13_ncr:1_{8F3C7B1A-6BCC-446F-B26E-73805B51C7AE}" xr6:coauthVersionLast="47" xr6:coauthVersionMax="47" xr10:uidLastSave="{00000000-0000-0000-0000-000000000000}"/>
  <bookViews>
    <workbookView xWindow="-108" yWindow="-108" windowWidth="23256" windowHeight="12456" xr2:uid="{7E12FD2E-7BED-499C-9BE0-46430443F7A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4" i="1" l="1"/>
  <c r="N22" i="1"/>
  <c r="N20" i="1"/>
  <c r="N21" i="1"/>
  <c r="N19" i="1"/>
  <c r="N17" i="1"/>
  <c r="N15" i="1"/>
  <c r="N16" i="1"/>
  <c r="N14" i="1"/>
  <c r="N12" i="1"/>
  <c r="N11" i="1"/>
  <c r="N9" i="1"/>
  <c r="N7" i="1"/>
  <c r="N10" i="1"/>
  <c r="N5" i="1"/>
  <c r="N6" i="1"/>
  <c r="N4" i="1"/>
  <c r="H24" i="1"/>
  <c r="R22" i="1"/>
  <c r="Q22" i="1"/>
  <c r="P22" i="1"/>
  <c r="O22" i="1"/>
  <c r="E22" i="1"/>
  <c r="C22" i="1"/>
  <c r="B22" i="1"/>
  <c r="L22" i="1" s="1"/>
  <c r="U22" i="1" s="1"/>
  <c r="T21" i="1"/>
  <c r="K21" i="1"/>
  <c r="J21" i="1"/>
  <c r="S21" i="1" s="1"/>
  <c r="F21" i="1"/>
  <c r="K20" i="1"/>
  <c r="T20" i="1" s="1"/>
  <c r="J20" i="1"/>
  <c r="S20" i="1" s="1"/>
  <c r="D20" i="1"/>
  <c r="F20" i="1" s="1"/>
  <c r="F19" i="1"/>
  <c r="F22" i="1" s="1"/>
  <c r="D19" i="1"/>
  <c r="D22" i="1" s="1"/>
  <c r="R17" i="1"/>
  <c r="Q17" i="1"/>
  <c r="P17" i="1"/>
  <c r="O17" i="1"/>
  <c r="F17" i="1"/>
  <c r="E17" i="1"/>
  <c r="D17" i="1"/>
  <c r="C17" i="1"/>
  <c r="B17" i="1"/>
  <c r="G17" i="1" s="1"/>
  <c r="T16" i="1"/>
  <c r="K16" i="1"/>
  <c r="J16" i="1"/>
  <c r="S16" i="1" s="1"/>
  <c r="F16" i="1"/>
  <c r="K15" i="1"/>
  <c r="T15" i="1" s="1"/>
  <c r="J15" i="1"/>
  <c r="S15" i="1" s="1"/>
  <c r="K14" i="1"/>
  <c r="T14" i="1" s="1"/>
  <c r="T17" i="1" s="1"/>
  <c r="J14" i="1"/>
  <c r="S14" i="1" s="1"/>
  <c r="F14" i="1"/>
  <c r="R12" i="1"/>
  <c r="Q12" i="1"/>
  <c r="P12" i="1"/>
  <c r="O12" i="1"/>
  <c r="F12" i="1"/>
  <c r="E12" i="1"/>
  <c r="D12" i="1"/>
  <c r="C12" i="1"/>
  <c r="L12" i="1" s="1"/>
  <c r="U12" i="1" s="1"/>
  <c r="B12" i="1"/>
  <c r="K11" i="1"/>
  <c r="T11" i="1" s="1"/>
  <c r="J11" i="1"/>
  <c r="S11" i="1" s="1"/>
  <c r="F11" i="1"/>
  <c r="K10" i="1"/>
  <c r="T10" i="1" s="1"/>
  <c r="J10" i="1"/>
  <c r="F10" i="1"/>
  <c r="S9" i="1"/>
  <c r="K9" i="1"/>
  <c r="T9" i="1" s="1"/>
  <c r="T12" i="1" s="1"/>
  <c r="J9" i="1"/>
  <c r="J12" i="1" s="1"/>
  <c r="F9" i="1"/>
  <c r="R7" i="1"/>
  <c r="R24" i="1" s="1"/>
  <c r="Q7" i="1"/>
  <c r="Q24" i="1" s="1"/>
  <c r="P7" i="1"/>
  <c r="P24" i="1" s="1"/>
  <c r="O7" i="1"/>
  <c r="O24" i="1" s="1"/>
  <c r="E7" i="1"/>
  <c r="E24" i="1" s="1"/>
  <c r="C7" i="1"/>
  <c r="C24" i="1" s="1"/>
  <c r="B7" i="1"/>
  <c r="B24" i="1" s="1"/>
  <c r="D6" i="1"/>
  <c r="J6" i="1" s="1"/>
  <c r="S6" i="1" s="1"/>
  <c r="T5" i="1"/>
  <c r="K5" i="1"/>
  <c r="J5" i="1"/>
  <c r="S5" i="1" s="1"/>
  <c r="F5" i="1"/>
  <c r="D5" i="1"/>
  <c r="D4" i="1"/>
  <c r="K4" i="1" s="1"/>
  <c r="T4" i="1" l="1"/>
  <c r="T7" i="1" s="1"/>
  <c r="S12" i="1"/>
  <c r="S17" i="1"/>
  <c r="I17" i="1"/>
  <c r="M17" i="1" s="1"/>
  <c r="V17" i="1" s="1"/>
  <c r="K6" i="1"/>
  <c r="T6" i="1" s="1"/>
  <c r="G7" i="1"/>
  <c r="L7" i="1"/>
  <c r="K12" i="1"/>
  <c r="J17" i="1"/>
  <c r="F4" i="1"/>
  <c r="D7" i="1"/>
  <c r="D24" i="1" s="1"/>
  <c r="G12" i="1"/>
  <c r="K17" i="1"/>
  <c r="L17" i="1"/>
  <c r="U17" i="1" s="1"/>
  <c r="J19" i="1"/>
  <c r="G22" i="1"/>
  <c r="J4" i="1"/>
  <c r="F6" i="1"/>
  <c r="K19" i="1"/>
  <c r="F7" i="1" l="1"/>
  <c r="F24" i="1" s="1"/>
  <c r="M7" i="1"/>
  <c r="I7" i="1"/>
  <c r="I24" i="1" s="1"/>
  <c r="G24" i="1"/>
  <c r="I12" i="1"/>
  <c r="M12" i="1" s="1"/>
  <c r="V12" i="1" s="1"/>
  <c r="J7" i="1"/>
  <c r="J24" i="1" s="1"/>
  <c r="S4" i="1"/>
  <c r="S7" i="1" s="1"/>
  <c r="S24" i="1" s="1"/>
  <c r="M22" i="1"/>
  <c r="V22" i="1" s="1"/>
  <c r="I22" i="1"/>
  <c r="T24" i="1"/>
  <c r="K22" i="1"/>
  <c r="T19" i="1"/>
  <c r="T22" i="1" s="1"/>
  <c r="J22" i="1"/>
  <c r="S19" i="1"/>
  <c r="S22" i="1" s="1"/>
  <c r="L24" i="1"/>
  <c r="U7" i="1"/>
  <c r="U24" i="1" s="1"/>
  <c r="K7" i="1"/>
  <c r="K24" i="1" l="1"/>
  <c r="M24" i="1"/>
  <c r="V7" i="1"/>
  <c r="V24" i="1" s="1"/>
</calcChain>
</file>

<file path=xl/sharedStrings.xml><?xml version="1.0" encoding="utf-8"?>
<sst xmlns="http://schemas.openxmlformats.org/spreadsheetml/2006/main" count="46" uniqueCount="34">
  <si>
    <t>FECHAMENTO</t>
  </si>
  <si>
    <t>MESES</t>
  </si>
  <si>
    <t>RECEITAS</t>
  </si>
  <si>
    <t>BASE CALC.</t>
  </si>
  <si>
    <t>LIMITE</t>
  </si>
  <si>
    <t>BASE DO</t>
  </si>
  <si>
    <t>IMPOSTOS DEVIDOS</t>
  </si>
  <si>
    <t>IMPOSTOS RETIDOS</t>
  </si>
  <si>
    <t>IMPOSTOS A RECOLHER</t>
  </si>
  <si>
    <t>LOCAÇÃO DE IMOVEIS</t>
  </si>
  <si>
    <t>SERVIÇOS</t>
  </si>
  <si>
    <t>SOMA</t>
  </si>
  <si>
    <t>RESGATE APLICAÇÃO</t>
  </si>
  <si>
    <t>TOTAL</t>
  </si>
  <si>
    <t>IRPJ</t>
  </si>
  <si>
    <t>ADICIONAL</t>
  </si>
  <si>
    <t>PIS</t>
  </si>
  <si>
    <t>COFINS</t>
  </si>
  <si>
    <t>CSLL</t>
  </si>
  <si>
    <t>ISS DEVIDO PELO TOMADOR DE SERVIÇO (COD.SERV.03.05)</t>
  </si>
  <si>
    <t>IRRF</t>
  </si>
  <si>
    <t>jan</t>
  </si>
  <si>
    <t>fev</t>
  </si>
  <si>
    <t>mar</t>
  </si>
  <si>
    <t>abril</t>
  </si>
  <si>
    <t>maio</t>
  </si>
  <si>
    <t>jun</t>
  </si>
  <si>
    <t>julh</t>
  </si>
  <si>
    <t>ago</t>
  </si>
  <si>
    <t>set</t>
  </si>
  <si>
    <t>out</t>
  </si>
  <si>
    <t>nov</t>
  </si>
  <si>
    <t>dez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</si>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</sst>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 val="singleAccounting"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164" fontId="3" fillId="0" borderId="1" xfId="1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164" fontId="3" fillId="0" borderId="1" xfId="1" applyFont="1" applyBorder="1"/>
    <xf numFmtId="164" fontId="4" fillId="0" borderId="1" xfId="1" applyFont="1" applyBorder="1"/>
    <xf numFmtId="0" fontId="3" fillId="0" borderId="1" xfId="0" applyFont="1" applyBorder="1" applyAlignment="1">
      <alignment horizontal="right"/>
    </xf>
    <xf numFmtId="164" fontId="3" fillId="0" borderId="1" xfId="1" quotePrefix="1" applyFont="1" applyBorder="1"/>
    <xf numFmtId="0" fontId="3" fillId="0" borderId="1" xfId="0" applyFont="1" applyBorder="1" applyAlignment="1">
      <alignment horizontal="center"/>
    </xf>
    <xf numFmtId="164" fontId="2" fillId="0" borderId="1" xfId="1" applyFont="1" applyBorder="1"/>
    <xf numFmtId="0" fontId="2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1" applyFont="1" applyFill="1" applyBorder="1" applyAlignment="1">
      <alignment horizontal="center"/>
    </xf>
    <xf numFmtId="164" fontId="5" fillId="2" borderId="1" xfId="1" applyFont="1" applyFill="1" applyBorder="1" applyAlignment="1"/>
    <xf numFmtId="164" fontId="5" fillId="2" borderId="1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4" fontId="6" fillId="2" borderId="1" xfId="1" applyFont="1" applyFill="1" applyBorder="1" applyAlignment="1">
      <alignment horizontal="center" wrapText="1"/>
    </xf>
    <xf numFmtId="164" fontId="6" fillId="2" borderId="1" xfId="1" applyFont="1" applyFill="1" applyBorder="1" applyAlignment="1">
      <alignment horizontal="center"/>
    </xf>
    <xf numFmtId="164" fontId="6" fillId="2" borderId="1" xfId="1" applyFont="1" applyFill="1" applyBorder="1" applyAlignment="1"/>
    <xf numFmtId="0" fontId="3" fillId="2" borderId="1" xfId="0" applyFont="1" applyFill="1" applyBorder="1" applyAlignment="1">
      <alignment horizontal="center"/>
    </xf>
    <xf numFmtId="164" fontId="3" fillId="2" borderId="1" xfId="1" applyFont="1" applyFill="1" applyBorder="1"/>
    <xf numFmtId="164" fontId="3" fillId="2" borderId="1" xfId="1" quotePrefix="1" applyFont="1" applyFill="1" applyBorder="1"/>
    <xf numFmtId="164" fontId="3" fillId="2" borderId="1" xfId="0" applyNumberFormat="1" applyFont="1" applyFill="1" applyBorder="1"/>
    <xf numFmtId="0" fontId="3" fillId="2" borderId="1" xfId="0" applyFont="1" applyFill="1" applyBorder="1"/>
    <xf numFmtId="164" fontId="3" fillId="3" borderId="1" xfId="1" applyFont="1" applyFill="1" applyBorder="1"/>
    <xf numFmtId="0" fontId="3" fillId="3" borderId="1" xfId="0" applyFont="1" applyFill="1" applyBorder="1"/>
    <xf numFmtId="164" fontId="4" fillId="3" borderId="1" xfId="1" applyFont="1" applyFill="1" applyBorder="1"/>
    <xf numFmtId="164" fontId="3" fillId="3" borderId="1" xfId="0" applyNumberFormat="1" applyFont="1" applyFill="1" applyBorder="1"/>
  </cellXfs>
  <cellStyles count="2">
    <cellStyle name="Normal" xfId="0" builtinId="0"/>
    <cellStyle name="Separador de milhares 2" xfId="1" xr:uid="{7DC2D64F-843B-4CD6-8A34-3FF2F0409F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C9F31-CA8E-4447-A43C-07128D2FC4E0}">
  <dimension ref="A1:V24"/>
  <sheetViews>
    <sheetView tabSelected="1" workbookViewId="0">
      <selection activeCell="M22" sqref="M22"/>
    </sheetView>
  </sheetViews>
  <sheetFormatPr defaultRowHeight="14.4" x14ac:dyDescent="0.3"/>
  <cols>
    <col min="14" max="14" width="12.6640625" customWidth="1"/>
  </cols>
  <sheetData>
    <row r="1" spans="1:22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3">
      <c r="A2" s="11" t="s">
        <v>1</v>
      </c>
      <c r="B2" s="12" t="s">
        <v>2</v>
      </c>
      <c r="C2" s="12"/>
      <c r="D2" s="12"/>
      <c r="E2" s="12"/>
      <c r="F2" s="12"/>
      <c r="G2" s="13" t="s">
        <v>3</v>
      </c>
      <c r="H2" s="14" t="s">
        <v>4</v>
      </c>
      <c r="I2" s="14" t="s">
        <v>5</v>
      </c>
      <c r="J2" s="15" t="s">
        <v>6</v>
      </c>
      <c r="K2" s="15"/>
      <c r="L2" s="15"/>
      <c r="M2" s="15"/>
      <c r="N2" s="16"/>
      <c r="O2" s="15" t="s">
        <v>7</v>
      </c>
      <c r="P2" s="15"/>
      <c r="Q2" s="15"/>
      <c r="R2" s="15"/>
      <c r="S2" s="15" t="s">
        <v>8</v>
      </c>
      <c r="T2" s="15"/>
      <c r="U2" s="15"/>
      <c r="V2" s="15"/>
    </row>
    <row r="3" spans="1:22" ht="42" x14ac:dyDescent="0.3">
      <c r="A3" s="11"/>
      <c r="B3" s="17" t="s">
        <v>9</v>
      </c>
      <c r="C3" s="18" t="s">
        <v>10</v>
      </c>
      <c r="D3" s="18" t="s">
        <v>11</v>
      </c>
      <c r="E3" s="17" t="s">
        <v>12</v>
      </c>
      <c r="F3" s="18" t="s">
        <v>13</v>
      </c>
      <c r="G3" s="18" t="s">
        <v>14</v>
      </c>
      <c r="H3" s="18"/>
      <c r="I3" s="18" t="s">
        <v>15</v>
      </c>
      <c r="J3" s="18" t="s">
        <v>16</v>
      </c>
      <c r="K3" s="19" t="s">
        <v>17</v>
      </c>
      <c r="L3" s="18" t="s">
        <v>18</v>
      </c>
      <c r="M3" s="18" t="s">
        <v>14</v>
      </c>
      <c r="N3" s="17" t="s">
        <v>19</v>
      </c>
      <c r="O3" s="18" t="s">
        <v>16</v>
      </c>
      <c r="P3" s="19" t="s">
        <v>17</v>
      </c>
      <c r="Q3" s="18" t="s">
        <v>18</v>
      </c>
      <c r="R3" s="18" t="s">
        <v>20</v>
      </c>
      <c r="S3" s="14" t="s">
        <v>16</v>
      </c>
      <c r="T3" s="14" t="s">
        <v>17</v>
      </c>
      <c r="U3" s="14" t="s">
        <v>18</v>
      </c>
      <c r="V3" s="14" t="s">
        <v>14</v>
      </c>
    </row>
    <row r="4" spans="1:22" x14ac:dyDescent="0.3">
      <c r="A4" s="3" t="s">
        <v>21</v>
      </c>
      <c r="B4" s="4">
        <v>15000</v>
      </c>
      <c r="C4" s="4">
        <v>2000</v>
      </c>
      <c r="D4" s="4">
        <f>B4+C4</f>
        <v>17000</v>
      </c>
      <c r="E4" s="4">
        <v>80000</v>
      </c>
      <c r="F4" s="4">
        <f>SUM(D4:E4)</f>
        <v>97000</v>
      </c>
      <c r="G4" s="4"/>
      <c r="H4" s="4"/>
      <c r="I4" s="4"/>
      <c r="J4" s="4">
        <f>D4*0.65%</f>
        <v>110.50000000000001</v>
      </c>
      <c r="K4" s="4">
        <f>D4*3%</f>
        <v>510</v>
      </c>
      <c r="L4" s="4"/>
      <c r="M4" s="4"/>
      <c r="N4" s="4">
        <f>C4*5%</f>
        <v>100</v>
      </c>
      <c r="O4" s="4">
        <v>0</v>
      </c>
      <c r="P4" s="4">
        <v>0</v>
      </c>
      <c r="Q4" s="4">
        <v>0</v>
      </c>
      <c r="R4" s="4">
        <v>0</v>
      </c>
      <c r="S4" s="25">
        <f t="shared" ref="S4:T6" si="0">J4</f>
        <v>110.50000000000001</v>
      </c>
      <c r="T4" s="25">
        <f t="shared" si="0"/>
        <v>510</v>
      </c>
      <c r="U4" s="26"/>
      <c r="V4" s="26"/>
    </row>
    <row r="5" spans="1:22" x14ac:dyDescent="0.3">
      <c r="A5" s="3" t="s">
        <v>22</v>
      </c>
      <c r="B5" s="4"/>
      <c r="C5" s="4"/>
      <c r="D5" s="4">
        <f>B5+C5</f>
        <v>0</v>
      </c>
      <c r="E5" s="4">
        <v>0</v>
      </c>
      <c r="F5" s="4">
        <f t="shared" ref="F5:F6" si="1">D5+E5</f>
        <v>0</v>
      </c>
      <c r="G5" s="4"/>
      <c r="H5" s="4"/>
      <c r="I5" s="4"/>
      <c r="J5" s="4">
        <f t="shared" ref="J5:J6" si="2">D5*0.65%</f>
        <v>0</v>
      </c>
      <c r="K5" s="4">
        <f t="shared" ref="K5:K6" si="3">D5*3%</f>
        <v>0</v>
      </c>
      <c r="L5" s="4"/>
      <c r="M5" s="4"/>
      <c r="N5" s="4">
        <f t="shared" ref="N5:N7" si="4">C5*5%</f>
        <v>0</v>
      </c>
      <c r="O5" s="4">
        <v>0</v>
      </c>
      <c r="P5" s="4">
        <v>0</v>
      </c>
      <c r="Q5" s="4">
        <v>0</v>
      </c>
      <c r="R5" s="4">
        <v>0</v>
      </c>
      <c r="S5" s="25">
        <f t="shared" si="0"/>
        <v>0</v>
      </c>
      <c r="T5" s="25">
        <f t="shared" si="0"/>
        <v>0</v>
      </c>
      <c r="U5" s="26"/>
      <c r="V5" s="26"/>
    </row>
    <row r="6" spans="1:22" ht="15" x14ac:dyDescent="0.35">
      <c r="A6" s="3" t="s">
        <v>23</v>
      </c>
      <c r="B6" s="5"/>
      <c r="C6" s="5"/>
      <c r="D6" s="5">
        <f>B6+C6</f>
        <v>0</v>
      </c>
      <c r="E6" s="5"/>
      <c r="F6" s="5">
        <f t="shared" si="1"/>
        <v>0</v>
      </c>
      <c r="G6" s="4"/>
      <c r="H6" s="4"/>
      <c r="I6" s="4"/>
      <c r="J6" s="5">
        <f t="shared" si="2"/>
        <v>0</v>
      </c>
      <c r="K6" s="5">
        <f t="shared" si="3"/>
        <v>0</v>
      </c>
      <c r="L6" s="4"/>
      <c r="M6" s="4"/>
      <c r="N6" s="4">
        <f t="shared" si="4"/>
        <v>0</v>
      </c>
      <c r="O6" s="4">
        <v>0</v>
      </c>
      <c r="P6" s="4">
        <v>0</v>
      </c>
      <c r="Q6" s="5">
        <v>0</v>
      </c>
      <c r="R6" s="5">
        <v>0</v>
      </c>
      <c r="S6" s="27">
        <f t="shared" si="0"/>
        <v>0</v>
      </c>
      <c r="T6" s="27">
        <f t="shared" si="0"/>
        <v>0</v>
      </c>
      <c r="U6" s="26"/>
      <c r="V6" s="26"/>
    </row>
    <row r="7" spans="1:22" x14ac:dyDescent="0.3">
      <c r="A7" s="6" t="s">
        <v>11</v>
      </c>
      <c r="B7" s="4">
        <f>SUM(B4:B6)</f>
        <v>15000</v>
      </c>
      <c r="C7" s="4">
        <f>SUM(C4:C6)</f>
        <v>2000</v>
      </c>
      <c r="D7" s="7">
        <f>SUM(D4:D6)</f>
        <v>17000</v>
      </c>
      <c r="E7" s="4">
        <f>SUM(E4:E6)</f>
        <v>80000</v>
      </c>
      <c r="F7" s="4">
        <f>SUM(F4:F6)</f>
        <v>97000</v>
      </c>
      <c r="G7" s="4">
        <f>((B7*8%)+E7)+(C7*32%)</f>
        <v>81840</v>
      </c>
      <c r="H7" s="4">
        <v>60000</v>
      </c>
      <c r="I7" s="4">
        <f>IF(H7&lt;G7,G7-H7,0)</f>
        <v>21840</v>
      </c>
      <c r="J7" s="4">
        <f>SUM(J4:J6)</f>
        <v>110.50000000000001</v>
      </c>
      <c r="K7" s="4">
        <f>SUM(K4:K6)</f>
        <v>510</v>
      </c>
      <c r="L7" s="4">
        <f>(B7*12%*9%)+(E7*9%)+(C7*32%*9%)</f>
        <v>7419.6</v>
      </c>
      <c r="M7" s="4">
        <f>G7*15%</f>
        <v>12276</v>
      </c>
      <c r="N7" s="4">
        <f>SUM(N4:N6)</f>
        <v>100</v>
      </c>
      <c r="O7" s="4">
        <f t="shared" ref="O7:T7" si="5">SUM(O4:O6)</f>
        <v>0</v>
      </c>
      <c r="P7" s="4">
        <f t="shared" si="5"/>
        <v>0</v>
      </c>
      <c r="Q7" s="4">
        <f t="shared" si="5"/>
        <v>0</v>
      </c>
      <c r="R7" s="4">
        <f t="shared" si="5"/>
        <v>0</v>
      </c>
      <c r="S7" s="25">
        <f t="shared" si="5"/>
        <v>110.50000000000001</v>
      </c>
      <c r="T7" s="25">
        <f t="shared" si="5"/>
        <v>510</v>
      </c>
      <c r="U7" s="28">
        <f>L7-Q7</f>
        <v>7419.6</v>
      </c>
      <c r="V7" s="28">
        <f>M7-R7</f>
        <v>12276</v>
      </c>
    </row>
    <row r="8" spans="1:22" x14ac:dyDescent="0.3">
      <c r="A8" s="20"/>
      <c r="B8" s="21"/>
      <c r="C8" s="21"/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3"/>
      <c r="V8" s="23"/>
    </row>
    <row r="9" spans="1:22" x14ac:dyDescent="0.3">
      <c r="A9" s="3" t="s">
        <v>24</v>
      </c>
      <c r="B9" s="4">
        <v>0</v>
      </c>
      <c r="C9" s="4">
        <v>0</v>
      </c>
      <c r="D9" s="4">
        <v>0</v>
      </c>
      <c r="E9" s="4"/>
      <c r="F9" s="4">
        <f>D9+E9</f>
        <v>0</v>
      </c>
      <c r="G9" s="4"/>
      <c r="H9" s="4"/>
      <c r="I9" s="4"/>
      <c r="J9" s="4">
        <f>D9*0.65%</f>
        <v>0</v>
      </c>
      <c r="K9" s="4">
        <f>D9*3%</f>
        <v>0</v>
      </c>
      <c r="L9" s="4"/>
      <c r="M9" s="4"/>
      <c r="N9" s="4">
        <f>C9*5%</f>
        <v>0</v>
      </c>
      <c r="O9" s="4">
        <v>0</v>
      </c>
      <c r="P9" s="4">
        <v>0</v>
      </c>
      <c r="Q9" s="4">
        <v>0</v>
      </c>
      <c r="R9" s="4">
        <v>0</v>
      </c>
      <c r="S9" s="25">
        <f>J9</f>
        <v>0</v>
      </c>
      <c r="T9" s="25">
        <f>K9</f>
        <v>0</v>
      </c>
      <c r="U9" s="26"/>
      <c r="V9" s="26"/>
    </row>
    <row r="10" spans="1:22" x14ac:dyDescent="0.3">
      <c r="A10" s="3" t="s">
        <v>25</v>
      </c>
      <c r="B10" s="4">
        <v>0</v>
      </c>
      <c r="C10" s="4">
        <v>0</v>
      </c>
      <c r="D10" s="4">
        <v>0</v>
      </c>
      <c r="E10" s="4">
        <v>0</v>
      </c>
      <c r="F10" s="4">
        <f t="shared" ref="F10:F11" si="6">D10+E10</f>
        <v>0</v>
      </c>
      <c r="G10" s="4"/>
      <c r="H10" s="4"/>
      <c r="I10" s="4"/>
      <c r="J10" s="4">
        <f t="shared" ref="J10:J11" si="7">D10*0.65%</f>
        <v>0</v>
      </c>
      <c r="K10" s="4">
        <f t="shared" ref="K10:K11" si="8">D10*3%</f>
        <v>0</v>
      </c>
      <c r="L10" s="4"/>
      <c r="M10" s="4"/>
      <c r="N10" s="4">
        <f t="shared" ref="N10:N11" si="9">C10*5%</f>
        <v>0</v>
      </c>
      <c r="O10" s="4">
        <v>0</v>
      </c>
      <c r="P10" s="4">
        <v>0</v>
      </c>
      <c r="Q10" s="4">
        <v>0</v>
      </c>
      <c r="R10" s="4">
        <v>0</v>
      </c>
      <c r="S10" s="25">
        <v>0</v>
      </c>
      <c r="T10" s="25">
        <f>K10</f>
        <v>0</v>
      </c>
      <c r="U10" s="26"/>
      <c r="V10" s="26"/>
    </row>
    <row r="11" spans="1:22" ht="15" x14ac:dyDescent="0.35">
      <c r="A11" s="3" t="s">
        <v>26</v>
      </c>
      <c r="B11" s="5"/>
      <c r="C11" s="5"/>
      <c r="D11" s="5"/>
      <c r="E11" s="5"/>
      <c r="F11" s="5">
        <f t="shared" si="6"/>
        <v>0</v>
      </c>
      <c r="G11" s="4"/>
      <c r="H11" s="4"/>
      <c r="I11" s="4"/>
      <c r="J11" s="4">
        <f t="shared" si="7"/>
        <v>0</v>
      </c>
      <c r="K11" s="4">
        <f t="shared" si="8"/>
        <v>0</v>
      </c>
      <c r="L11" s="4"/>
      <c r="M11" s="4"/>
      <c r="N11" s="4">
        <f>C11*5%</f>
        <v>0</v>
      </c>
      <c r="O11" s="5">
        <v>0</v>
      </c>
      <c r="P11" s="5">
        <v>0</v>
      </c>
      <c r="Q11" s="5">
        <v>0</v>
      </c>
      <c r="R11" s="5">
        <v>0</v>
      </c>
      <c r="S11" s="27">
        <f>J11</f>
        <v>0</v>
      </c>
      <c r="T11" s="27">
        <f>K11</f>
        <v>0</v>
      </c>
      <c r="U11" s="26"/>
      <c r="V11" s="26"/>
    </row>
    <row r="12" spans="1:22" x14ac:dyDescent="0.3">
      <c r="A12" s="8" t="s">
        <v>11</v>
      </c>
      <c r="B12" s="4">
        <f>SUM(B9:B11)</f>
        <v>0</v>
      </c>
      <c r="C12" s="4">
        <f>SUM(C9:C11)</f>
        <v>0</v>
      </c>
      <c r="D12" s="4">
        <f>SUM(D9:D11)</f>
        <v>0</v>
      </c>
      <c r="E12" s="4">
        <f>SUM(E9:E11)</f>
        <v>0</v>
      </c>
      <c r="F12" s="4">
        <f>SUM(F9:F11)</f>
        <v>0</v>
      </c>
      <c r="G12" s="4">
        <f>((B12*8%)+E12)+(C12*32%)</f>
        <v>0</v>
      </c>
      <c r="H12" s="4">
        <v>60000</v>
      </c>
      <c r="I12" s="4">
        <f>IF(H12&lt;G12,G12-H12,0)</f>
        <v>0</v>
      </c>
      <c r="J12" s="4">
        <f>SUM(J9:J11)</f>
        <v>0</v>
      </c>
      <c r="K12" s="4">
        <f>SUM(K9:K11)</f>
        <v>0</v>
      </c>
      <c r="L12" s="4">
        <f>(B12*12%*9%)+(E12*9%)+(C12*32%*9%)</f>
        <v>0</v>
      </c>
      <c r="M12" s="4">
        <f>(G12*15%) + (I12*10%)</f>
        <v>0</v>
      </c>
      <c r="N12" s="4">
        <f>SUM(N9:N11)</f>
        <v>0</v>
      </c>
      <c r="O12" s="4">
        <f t="shared" ref="O12:T12" si="10">SUM(O9:O11)</f>
        <v>0</v>
      </c>
      <c r="P12" s="4">
        <f t="shared" si="10"/>
        <v>0</v>
      </c>
      <c r="Q12" s="4">
        <f t="shared" si="10"/>
        <v>0</v>
      </c>
      <c r="R12" s="4">
        <f t="shared" si="10"/>
        <v>0</v>
      </c>
      <c r="S12" s="25">
        <f t="shared" si="10"/>
        <v>0</v>
      </c>
      <c r="T12" s="25">
        <f t="shared" si="10"/>
        <v>0</v>
      </c>
      <c r="U12" s="25">
        <f>L12-Q12</f>
        <v>0</v>
      </c>
      <c r="V12" s="25">
        <f>M12-R12</f>
        <v>0</v>
      </c>
    </row>
    <row r="13" spans="1:22" x14ac:dyDescent="0.3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4"/>
      <c r="V13" s="24"/>
    </row>
    <row r="14" spans="1:22" x14ac:dyDescent="0.3">
      <c r="A14" s="3" t="s">
        <v>27</v>
      </c>
      <c r="B14" s="4"/>
      <c r="C14" s="4"/>
      <c r="D14" s="4"/>
      <c r="E14" s="4"/>
      <c r="F14" s="4">
        <f>D14+E14</f>
        <v>0</v>
      </c>
      <c r="G14" s="4"/>
      <c r="H14" s="4"/>
      <c r="I14" s="4"/>
      <c r="J14" s="4">
        <f>(B14+C14)*0.65%</f>
        <v>0</v>
      </c>
      <c r="K14" s="4">
        <f>(B14+C14)*3%</f>
        <v>0</v>
      </c>
      <c r="L14" s="4"/>
      <c r="M14" s="4"/>
      <c r="N14" s="4">
        <f>C14*5%</f>
        <v>0</v>
      </c>
      <c r="O14" s="4">
        <v>0</v>
      </c>
      <c r="P14" s="4">
        <v>0</v>
      </c>
      <c r="Q14" s="4">
        <v>0</v>
      </c>
      <c r="R14" s="4">
        <v>0</v>
      </c>
      <c r="S14" s="25">
        <f t="shared" ref="S14:T16" si="11">J14</f>
        <v>0</v>
      </c>
      <c r="T14" s="25">
        <f t="shared" si="11"/>
        <v>0</v>
      </c>
      <c r="U14" s="26"/>
      <c r="V14" s="26"/>
    </row>
    <row r="15" spans="1:22" x14ac:dyDescent="0.3">
      <c r="A15" s="3" t="s">
        <v>28</v>
      </c>
      <c r="B15" s="4"/>
      <c r="C15" s="4"/>
      <c r="D15" s="4"/>
      <c r="E15" s="4"/>
      <c r="F15" s="4"/>
      <c r="G15" s="4"/>
      <c r="H15" s="4"/>
      <c r="I15" s="4"/>
      <c r="J15" s="4">
        <f t="shared" ref="J15:J16" si="12">(B15+C15)*0.65%</f>
        <v>0</v>
      </c>
      <c r="K15" s="4">
        <f t="shared" ref="K15:K16" si="13">(B15+C15)*3%</f>
        <v>0</v>
      </c>
      <c r="L15" s="4"/>
      <c r="M15" s="4"/>
      <c r="N15" s="4">
        <f>C15*5%</f>
        <v>0</v>
      </c>
      <c r="O15" s="4">
        <v>0</v>
      </c>
      <c r="P15" s="4">
        <v>0</v>
      </c>
      <c r="Q15" s="4">
        <v>0</v>
      </c>
      <c r="R15" s="4">
        <v>0</v>
      </c>
      <c r="S15" s="25">
        <f t="shared" si="11"/>
        <v>0</v>
      </c>
      <c r="T15" s="25">
        <f t="shared" si="11"/>
        <v>0</v>
      </c>
      <c r="U15" s="26"/>
      <c r="V15" s="26"/>
    </row>
    <row r="16" spans="1:22" ht="15" x14ac:dyDescent="0.35">
      <c r="A16" s="3" t="s">
        <v>29</v>
      </c>
      <c r="B16" s="5"/>
      <c r="C16" s="5"/>
      <c r="D16" s="5"/>
      <c r="E16" s="5"/>
      <c r="F16" s="4">
        <f t="shared" ref="F16" si="14">D16+E16</f>
        <v>0</v>
      </c>
      <c r="G16" s="4"/>
      <c r="H16" s="4"/>
      <c r="I16" s="4"/>
      <c r="J16" s="4">
        <f t="shared" si="12"/>
        <v>0</v>
      </c>
      <c r="K16" s="4">
        <f t="shared" si="13"/>
        <v>0</v>
      </c>
      <c r="L16" s="4"/>
      <c r="M16" s="4"/>
      <c r="N16" s="4">
        <f>C16*5%</f>
        <v>0</v>
      </c>
      <c r="O16" s="5">
        <v>0</v>
      </c>
      <c r="P16" s="5">
        <v>0</v>
      </c>
      <c r="Q16" s="5">
        <v>0</v>
      </c>
      <c r="R16" s="5">
        <v>0</v>
      </c>
      <c r="S16" s="25">
        <f t="shared" si="11"/>
        <v>0</v>
      </c>
      <c r="T16" s="25">
        <f t="shared" si="11"/>
        <v>0</v>
      </c>
      <c r="U16" s="26"/>
      <c r="V16" s="26"/>
    </row>
    <row r="17" spans="1:22" x14ac:dyDescent="0.3">
      <c r="A17" s="8" t="s">
        <v>11</v>
      </c>
      <c r="B17" s="4">
        <f>SUM(B14:B16)</f>
        <v>0</v>
      </c>
      <c r="C17" s="4">
        <f>SUM(C14:C16)</f>
        <v>0</v>
      </c>
      <c r="D17" s="4">
        <f>SUM(D14:D16)</f>
        <v>0</v>
      </c>
      <c r="E17" s="4">
        <f>SUM(E14:E16)</f>
        <v>0</v>
      </c>
      <c r="F17" s="4">
        <f>SUM(F14:F16)</f>
        <v>0</v>
      </c>
      <c r="G17" s="4">
        <f>((B17*8%)+E17)+(C17*32%)</f>
        <v>0</v>
      </c>
      <c r="H17" s="4">
        <v>60000</v>
      </c>
      <c r="I17" s="4">
        <f>IF(H17&lt;G17,G17-H17,0)</f>
        <v>0</v>
      </c>
      <c r="J17" s="4">
        <f>SUM(J14:J16)</f>
        <v>0</v>
      </c>
      <c r="K17" s="4">
        <f>SUM(K14:K16)</f>
        <v>0</v>
      </c>
      <c r="L17" s="4">
        <f>((B17*12%*9%)+E17*9%)+(C17*32%*9%)</f>
        <v>0</v>
      </c>
      <c r="M17" s="4">
        <f>(G17*15%)+(I17*10%)</f>
        <v>0</v>
      </c>
      <c r="N17" s="4">
        <f>SUM(N14:N16)</f>
        <v>0</v>
      </c>
      <c r="O17" s="4">
        <f>SUM(O14:O16)</f>
        <v>0</v>
      </c>
      <c r="P17" s="4">
        <f t="shared" ref="P17:Q17" si="15">SUM(P14:P16)</f>
        <v>0</v>
      </c>
      <c r="Q17" s="4">
        <f t="shared" si="15"/>
        <v>0</v>
      </c>
      <c r="R17" s="4">
        <f>SUM(R14:R16)</f>
        <v>0</v>
      </c>
      <c r="S17" s="25">
        <f>SUM(S14:S16)</f>
        <v>0</v>
      </c>
      <c r="T17" s="25">
        <f>SUM(T14:T16)</f>
        <v>0</v>
      </c>
      <c r="U17" s="25">
        <f>L17-Q17</f>
        <v>0</v>
      </c>
      <c r="V17" s="25">
        <f>M17-R17</f>
        <v>0</v>
      </c>
    </row>
    <row r="18" spans="1:22" x14ac:dyDescent="0.3">
      <c r="A18" s="20"/>
      <c r="B18" s="21"/>
      <c r="C18" s="21"/>
      <c r="D18" s="21"/>
      <c r="E18" s="21"/>
      <c r="F18" s="21">
        <v>0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4"/>
      <c r="V18" s="24"/>
    </row>
    <row r="19" spans="1:22" x14ac:dyDescent="0.3">
      <c r="A19" s="3" t="s">
        <v>30</v>
      </c>
      <c r="B19" s="4">
        <v>0</v>
      </c>
      <c r="C19" s="4"/>
      <c r="D19" s="4">
        <f>B19+C19</f>
        <v>0</v>
      </c>
      <c r="E19" s="2"/>
      <c r="F19" s="4">
        <f>D19+E19</f>
        <v>0</v>
      </c>
      <c r="G19" s="4"/>
      <c r="H19" s="4"/>
      <c r="I19" s="4"/>
      <c r="J19" s="4">
        <f>D19*0.65%</f>
        <v>0</v>
      </c>
      <c r="K19" s="4">
        <f>D19*3%</f>
        <v>0</v>
      </c>
      <c r="L19" s="4"/>
      <c r="M19" s="4"/>
      <c r="N19" s="4">
        <f>C19*5%</f>
        <v>0</v>
      </c>
      <c r="O19" s="4">
        <v>0</v>
      </c>
      <c r="P19" s="4">
        <v>0</v>
      </c>
      <c r="Q19" s="4">
        <v>0</v>
      </c>
      <c r="R19" s="4"/>
      <c r="S19" s="25">
        <f t="shared" ref="S19:T21" si="16">J19</f>
        <v>0</v>
      </c>
      <c r="T19" s="25">
        <f t="shared" si="16"/>
        <v>0</v>
      </c>
      <c r="U19" s="26"/>
      <c r="V19" s="26"/>
    </row>
    <row r="20" spans="1:22" x14ac:dyDescent="0.3">
      <c r="A20" s="3" t="s">
        <v>31</v>
      </c>
      <c r="B20" s="4">
        <v>0</v>
      </c>
      <c r="C20" s="4"/>
      <c r="D20" s="4">
        <f>B20+C20</f>
        <v>0</v>
      </c>
      <c r="E20" s="4"/>
      <c r="F20" s="4">
        <f>D20+E20</f>
        <v>0</v>
      </c>
      <c r="G20" s="4"/>
      <c r="H20" s="4"/>
      <c r="I20" s="4"/>
      <c r="J20" s="4">
        <f t="shared" ref="J20:J21" si="17">D20*0.65%</f>
        <v>0</v>
      </c>
      <c r="K20" s="4">
        <f t="shared" ref="K20:K21" si="18">D20*3%</f>
        <v>0</v>
      </c>
      <c r="L20" s="4"/>
      <c r="M20" s="4"/>
      <c r="N20" s="4">
        <f t="shared" ref="N20:N21" si="19">C20*5%</f>
        <v>0</v>
      </c>
      <c r="O20" s="4">
        <v>0</v>
      </c>
      <c r="P20" s="4">
        <v>0</v>
      </c>
      <c r="Q20" s="4">
        <v>0</v>
      </c>
      <c r="R20" s="4"/>
      <c r="S20" s="25">
        <f t="shared" si="16"/>
        <v>0</v>
      </c>
      <c r="T20" s="25">
        <f t="shared" si="16"/>
        <v>0</v>
      </c>
      <c r="U20" s="26"/>
      <c r="V20" s="26"/>
    </row>
    <row r="21" spans="1:22" ht="15" x14ac:dyDescent="0.35">
      <c r="A21" s="3" t="s">
        <v>32</v>
      </c>
      <c r="B21" s="5"/>
      <c r="C21" s="5"/>
      <c r="D21" s="5"/>
      <c r="E21" s="5"/>
      <c r="F21" s="5">
        <f>D21+E21</f>
        <v>0</v>
      </c>
      <c r="G21" s="4"/>
      <c r="H21" s="4"/>
      <c r="I21" s="4"/>
      <c r="J21" s="5">
        <f t="shared" si="17"/>
        <v>0</v>
      </c>
      <c r="K21" s="5">
        <f t="shared" si="18"/>
        <v>0</v>
      </c>
      <c r="L21" s="4"/>
      <c r="M21" s="4"/>
      <c r="N21" s="4">
        <f t="shared" si="19"/>
        <v>0</v>
      </c>
      <c r="O21" s="5">
        <v>0</v>
      </c>
      <c r="P21" s="5">
        <v>0</v>
      </c>
      <c r="Q21" s="5">
        <v>0</v>
      </c>
      <c r="R21" s="5"/>
      <c r="S21" s="27">
        <f t="shared" si="16"/>
        <v>0</v>
      </c>
      <c r="T21" s="27">
        <f t="shared" si="16"/>
        <v>0</v>
      </c>
      <c r="U21" s="26"/>
      <c r="V21" s="26"/>
    </row>
    <row r="22" spans="1:22" x14ac:dyDescent="0.3">
      <c r="A22" s="8" t="s">
        <v>11</v>
      </c>
      <c r="B22" s="4">
        <f>SUM(B19:B21)</f>
        <v>0</v>
      </c>
      <c r="C22" s="4">
        <f>SUM(C19:C21)</f>
        <v>0</v>
      </c>
      <c r="D22" s="4">
        <f>SUM(D19:D21)</f>
        <v>0</v>
      </c>
      <c r="E22" s="4">
        <f>SUM(E19:E21)</f>
        <v>0</v>
      </c>
      <c r="F22" s="4">
        <f>SUM(F19:F21)</f>
        <v>0</v>
      </c>
      <c r="G22" s="4">
        <f>((B22*8%)+E22)+(C22*32%)</f>
        <v>0</v>
      </c>
      <c r="H22" s="4">
        <v>60000</v>
      </c>
      <c r="I22" s="4">
        <f>IF(H22&lt;G22,G22-H22,0)</f>
        <v>0</v>
      </c>
      <c r="J22" s="4">
        <f>SUM(J19:J21)</f>
        <v>0</v>
      </c>
      <c r="K22" s="4">
        <f>SUM(K19:K21)</f>
        <v>0</v>
      </c>
      <c r="L22" s="4">
        <f>((B22*12%*9%)+E22*9%)+(C22*32%*9%)</f>
        <v>0</v>
      </c>
      <c r="M22" s="4">
        <f>G22*15%</f>
        <v>0</v>
      </c>
      <c r="N22" s="4">
        <f>SUM(N19:N21)</f>
        <v>0</v>
      </c>
      <c r="O22" s="4">
        <f>SUM(O19:O21)</f>
        <v>0</v>
      </c>
      <c r="P22" s="4">
        <f t="shared" ref="P22:T22" si="20">SUM(P19:P21)</f>
        <v>0</v>
      </c>
      <c r="Q22" s="4">
        <f t="shared" si="20"/>
        <v>0</v>
      </c>
      <c r="R22" s="4">
        <f t="shared" si="20"/>
        <v>0</v>
      </c>
      <c r="S22" s="25">
        <f t="shared" si="20"/>
        <v>0</v>
      </c>
      <c r="T22" s="25">
        <f t="shared" si="20"/>
        <v>0</v>
      </c>
      <c r="U22" s="25">
        <f>L22-Q22</f>
        <v>0</v>
      </c>
      <c r="V22" s="25">
        <f>M22-R22</f>
        <v>0</v>
      </c>
    </row>
    <row r="23" spans="1:22" x14ac:dyDescent="0.3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4"/>
      <c r="V23" s="21"/>
    </row>
    <row r="24" spans="1:22" x14ac:dyDescent="0.3">
      <c r="A24" s="1" t="s">
        <v>33</v>
      </c>
      <c r="B24" s="9">
        <f t="shared" ref="B24:V24" si="21">B7+B12+B17+B22</f>
        <v>15000</v>
      </c>
      <c r="C24" s="9">
        <f t="shared" si="21"/>
        <v>2000</v>
      </c>
      <c r="D24" s="9">
        <f t="shared" si="21"/>
        <v>17000</v>
      </c>
      <c r="E24" s="9">
        <f t="shared" si="21"/>
        <v>80000</v>
      </c>
      <c r="F24" s="9">
        <f t="shared" si="21"/>
        <v>97000</v>
      </c>
      <c r="G24" s="9">
        <f t="shared" si="21"/>
        <v>81840</v>
      </c>
      <c r="H24" s="9">
        <f t="shared" si="21"/>
        <v>240000</v>
      </c>
      <c r="I24" s="9">
        <f t="shared" si="21"/>
        <v>21840</v>
      </c>
      <c r="J24" s="9">
        <f t="shared" si="21"/>
        <v>110.50000000000001</v>
      </c>
      <c r="K24" s="9">
        <f t="shared" si="21"/>
        <v>510</v>
      </c>
      <c r="L24" s="9">
        <f t="shared" si="21"/>
        <v>7419.6</v>
      </c>
      <c r="M24" s="9">
        <f t="shared" si="21"/>
        <v>12276</v>
      </c>
      <c r="N24" s="9">
        <f>SUM(N7+N17+N21)</f>
        <v>100</v>
      </c>
      <c r="O24" s="9">
        <f t="shared" si="21"/>
        <v>0</v>
      </c>
      <c r="P24" s="9">
        <f t="shared" si="21"/>
        <v>0</v>
      </c>
      <c r="Q24" s="9">
        <f t="shared" si="21"/>
        <v>0</v>
      </c>
      <c r="R24" s="9">
        <f t="shared" si="21"/>
        <v>0</v>
      </c>
      <c r="S24" s="9">
        <f t="shared" si="21"/>
        <v>110.50000000000001</v>
      </c>
      <c r="T24" s="9">
        <f t="shared" si="21"/>
        <v>510</v>
      </c>
      <c r="U24" s="9">
        <f t="shared" si="21"/>
        <v>7419.6</v>
      </c>
      <c r="V24" s="9">
        <f t="shared" si="21"/>
        <v>12276</v>
      </c>
    </row>
  </sheetData>
  <mergeCells count="6">
    <mergeCell ref="A1:V1"/>
    <mergeCell ref="A2:A3"/>
    <mergeCell ref="B2:F2"/>
    <mergeCell ref="J2:M2"/>
    <mergeCell ref="O2:R2"/>
    <mergeCell ref="S2:V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josiane de camargo</dc:creator>
  <cp:lastModifiedBy>josiane de camargo</cp:lastModifiedBy>
  <dcterms:created xsi:type="dcterms:W3CDTF">2025-09-27T21:07:17Z</dcterms:created>
  <dcterms:modified xsi:type="dcterms:W3CDTF">2025-09-27T21:14:20Z</dcterms:modified>
</cp:coreProperties>
</file>